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Минтай Охотск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I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K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M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O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I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K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M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O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I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K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M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O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</commentList>
</comments>
</file>

<file path=xl/sharedStrings.xml><?xml version="1.0" encoding="utf-8"?>
<sst xmlns="http://schemas.openxmlformats.org/spreadsheetml/2006/main" count="128" uniqueCount="21">
  <si>
    <t>Освоение квот добычи (вылова) минтая в Охотском море</t>
  </si>
  <si>
    <t>Промышленное рыболовство</t>
  </si>
  <si>
    <t>Регион</t>
  </si>
  <si>
    <t>Северо-Охотоморская подзона</t>
  </si>
  <si>
    <t>Западно-Камчатская подзона</t>
  </si>
  <si>
    <t>Камчатско-Курильская подзона</t>
  </si>
  <si>
    <t>Восточно-Сахалинская подзона</t>
  </si>
  <si>
    <t>Итого</t>
  </si>
  <si>
    <t xml:space="preserve">квота </t>
  </si>
  <si>
    <t>нар.</t>
  </si>
  <si>
    <t>% осв.</t>
  </si>
  <si>
    <t>судов</t>
  </si>
  <si>
    <t>Камчатский край</t>
  </si>
  <si>
    <t>Приморский край</t>
  </si>
  <si>
    <t>Сахалинская область</t>
  </si>
  <si>
    <t>Хабаровский край</t>
  </si>
  <si>
    <t>Магаданская область</t>
  </si>
  <si>
    <t>Чукотский автономный округ</t>
  </si>
  <si>
    <t>Прибрежное рыболовство</t>
  </si>
  <si>
    <t>Итого (промышленное и прибрежное рыболовство)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</si>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</sst>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0"/>
    <numFmt numFmtId="166" formatCode="0.0"/>
    <numFmt numFmtId="167" formatCode="0.000"/>
    <numFmt numFmtId="168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165" fontId="5" fillId="0" borderId="1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66" fontId="5" fillId="33" borderId="18" xfId="0" applyNumberFormat="1" applyFont="1" applyFill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66" fontId="5" fillId="33" borderId="25" xfId="0" applyNumberFormat="1" applyFont="1" applyFill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165" fontId="5" fillId="0" borderId="29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166" fontId="6" fillId="0" borderId="33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6" fillId="33" borderId="32" xfId="0" applyNumberFormat="1" applyFont="1" applyFill="1" applyBorder="1" applyAlignment="1">
      <alignment horizontal="center"/>
    </xf>
    <xf numFmtId="165" fontId="6" fillId="33" borderId="33" xfId="0" applyNumberFormat="1" applyFont="1" applyFill="1" applyBorder="1" applyAlignment="1">
      <alignment horizontal="center"/>
    </xf>
    <xf numFmtId="166" fontId="6" fillId="33" borderId="33" xfId="0" applyNumberFormat="1" applyFont="1" applyFill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166" fontId="6" fillId="0" borderId="38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6" fontId="5" fillId="0" borderId="4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5" fontId="6" fillId="0" borderId="44" xfId="0" applyNumberFormat="1" applyFont="1" applyBorder="1" applyAlignment="1">
      <alignment horizontal="center"/>
    </xf>
    <xf numFmtId="166" fontId="6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39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25.25390625" style="0" customWidth="1"/>
    <col min="2" max="3" width="10.875" style="0" customWidth="1"/>
    <col min="4" max="4" width="5.875" style="0" customWidth="1"/>
    <col min="5" max="5" width="5.00390625" style="0" customWidth="1"/>
    <col min="6" max="7" width="10.875" style="0" customWidth="1"/>
    <col min="8" max="8" width="5.75390625" style="0" customWidth="1"/>
    <col min="9" max="9" width="4.875" style="0" customWidth="1"/>
    <col min="10" max="11" width="10.875" style="0" customWidth="1"/>
    <col min="12" max="12" width="5.75390625" style="0" customWidth="1"/>
    <col min="13" max="13" width="4.875" style="0" customWidth="1"/>
    <col min="14" max="15" width="10.875" style="0" customWidth="1"/>
    <col min="16" max="16" width="5.75390625" style="0" customWidth="1"/>
    <col min="17" max="17" width="4.875" style="0" customWidth="1"/>
    <col min="18" max="18" width="12.00390625" style="0" customWidth="1"/>
    <col min="19" max="19" width="10.875" style="0" customWidth="1"/>
    <col min="20" max="20" width="6.00390625" style="0" customWidth="1"/>
  </cols>
  <sheetData>
    <row r="1" spans="1:20" ht="18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8.75">
      <c r="A2" s="80">
        <v>42395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5" ht="15.75">
      <c r="A3" s="1"/>
      <c r="C3" s="2"/>
      <c r="D3" s="2"/>
      <c r="E3" s="2"/>
    </row>
    <row r="4" spans="1:5" ht="16.5" thickBot="1">
      <c r="A4" s="3" t="s">
        <v>1</v>
      </c>
      <c r="B4" s="4"/>
      <c r="C4" s="4"/>
      <c r="D4" s="4"/>
      <c r="E4" s="4"/>
    </row>
    <row r="5" spans="1:20" ht="12.75" customHeight="1">
      <c r="A5" s="81" t="s">
        <v>2</v>
      </c>
      <c r="B5" s="83" t="s">
        <v>3</v>
      </c>
      <c r="C5" s="84"/>
      <c r="D5" s="84"/>
      <c r="E5" s="85"/>
      <c r="F5" s="83" t="s">
        <v>4</v>
      </c>
      <c r="G5" s="84"/>
      <c r="H5" s="84"/>
      <c r="I5" s="85"/>
      <c r="J5" s="83" t="s">
        <v>5</v>
      </c>
      <c r="K5" s="84"/>
      <c r="L5" s="84"/>
      <c r="M5" s="85"/>
      <c r="N5" s="83" t="s">
        <v>6</v>
      </c>
      <c r="O5" s="84"/>
      <c r="P5" s="84"/>
      <c r="Q5" s="85"/>
      <c r="R5" s="86" t="s">
        <v>7</v>
      </c>
      <c r="S5" s="86"/>
      <c r="T5" s="87"/>
    </row>
    <row r="6" spans="1:20" ht="13.5" thickBot="1">
      <c r="A6" s="82"/>
      <c r="B6" s="5" t="s">
        <v>8</v>
      </c>
      <c r="C6" s="6" t="s">
        <v>9</v>
      </c>
      <c r="D6" s="6" t="s">
        <v>10</v>
      </c>
      <c r="E6" s="7" t="s">
        <v>11</v>
      </c>
      <c r="F6" s="5" t="s">
        <v>8</v>
      </c>
      <c r="G6" s="6" t="s">
        <v>9</v>
      </c>
      <c r="H6" s="6" t="s">
        <v>10</v>
      </c>
      <c r="I6" s="7" t="s">
        <v>11</v>
      </c>
      <c r="J6" s="5" t="s">
        <v>8</v>
      </c>
      <c r="K6" s="6" t="s">
        <v>9</v>
      </c>
      <c r="L6" s="6" t="s">
        <v>10</v>
      </c>
      <c r="M6" s="8" t="s">
        <v>11</v>
      </c>
      <c r="N6" s="5" t="s">
        <v>8</v>
      </c>
      <c r="O6" s="6" t="s">
        <v>9</v>
      </c>
      <c r="P6" s="6" t="s">
        <v>10</v>
      </c>
      <c r="Q6" s="8" t="s">
        <v>11</v>
      </c>
      <c r="R6" s="9" t="s">
        <v>8</v>
      </c>
      <c r="S6" s="10" t="s">
        <v>9</v>
      </c>
      <c r="T6" s="11" t="s">
        <v>10</v>
      </c>
    </row>
    <row r="7" spans="1:20" ht="12.75">
      <c r="A7" s="12" t="s">
        <v>12</v>
      </c>
      <c r="B7" s="13">
        <v>91111.647</v>
      </c>
      <c r="C7" s="14">
        <v>24450.959999999995</v>
      </c>
      <c r="D7" s="15">
        <f aca="true" t="shared" si="0" ref="D7:D13">IF(B7=0,0,C7/B7*100)</f>
        <v>26.836261669158496</v>
      </c>
      <c r="E7" s="16">
        <v>21</v>
      </c>
      <c r="F7" s="13">
        <v>100003.185</v>
      </c>
      <c r="G7" s="14">
        <v>2515.311</v>
      </c>
      <c r="H7" s="15">
        <f aca="true" t="shared" si="1" ref="H7:H13">IF(F7=0,0,G7/F7*100)</f>
        <v>2.515230889896157</v>
      </c>
      <c r="I7" s="16">
        <v>2</v>
      </c>
      <c r="J7" s="13">
        <v>74681.168</v>
      </c>
      <c r="K7" s="14">
        <v>6340.881000000001</v>
      </c>
      <c r="L7" s="17">
        <f aca="true" t="shared" si="2" ref="L7:L13">IF(J7=0,0,K7/J7*100)</f>
        <v>8.490602343016382</v>
      </c>
      <c r="M7" s="16">
        <v>2</v>
      </c>
      <c r="N7" s="13">
        <v>7352.409</v>
      </c>
      <c r="O7" s="14">
        <v>0</v>
      </c>
      <c r="P7" s="17">
        <f aca="true" t="shared" si="3" ref="P7:P13">IF(N7=0,0,O7/N7*100)</f>
        <v>0</v>
      </c>
      <c r="Q7" s="16">
        <v>0</v>
      </c>
      <c r="R7" s="18">
        <f>B7+F7+J7+N7</f>
        <v>273148.409</v>
      </c>
      <c r="S7" s="19">
        <f>C7+G7+K7+O7</f>
        <v>33307.152</v>
      </c>
      <c r="T7" s="20">
        <f aca="true" t="shared" si="4" ref="T7:T13">IF(R7=0,0,S7/R7*100)</f>
        <v>12.193793155134212</v>
      </c>
    </row>
    <row r="8" spans="1:20" ht="12.75">
      <c r="A8" s="21" t="s">
        <v>13</v>
      </c>
      <c r="B8" s="22">
        <v>130609.752</v>
      </c>
      <c r="C8" s="23">
        <v>41211.727000000006</v>
      </c>
      <c r="D8" s="24">
        <f t="shared" si="0"/>
        <v>31.55333071913344</v>
      </c>
      <c r="E8" s="25">
        <v>25</v>
      </c>
      <c r="F8" s="22">
        <v>122297.856</v>
      </c>
      <c r="G8" s="23">
        <v>3431.508</v>
      </c>
      <c r="H8" s="24">
        <f t="shared" si="1"/>
        <v>2.805861126461612</v>
      </c>
      <c r="I8" s="25">
        <v>6</v>
      </c>
      <c r="J8" s="22">
        <v>82515.503</v>
      </c>
      <c r="K8" s="23">
        <v>2419.798</v>
      </c>
      <c r="L8" s="26">
        <f t="shared" si="2"/>
        <v>2.932537416635514</v>
      </c>
      <c r="M8" s="25">
        <v>1</v>
      </c>
      <c r="N8" s="22">
        <v>45065.116</v>
      </c>
      <c r="O8" s="23">
        <v>785.917</v>
      </c>
      <c r="P8" s="26">
        <f t="shared" si="3"/>
        <v>1.7439586752644773</v>
      </c>
      <c r="Q8" s="25">
        <v>0</v>
      </c>
      <c r="R8" s="27">
        <f aca="true" t="shared" si="5" ref="R8:S12">B8+F8+J8+N8</f>
        <v>380488.227</v>
      </c>
      <c r="S8" s="28">
        <f t="shared" si="5"/>
        <v>47848.95000000001</v>
      </c>
      <c r="T8" s="29">
        <f t="shared" si="4"/>
        <v>12.575671625182771</v>
      </c>
    </row>
    <row r="9" spans="1:20" ht="12.75">
      <c r="A9" s="21" t="s">
        <v>14</v>
      </c>
      <c r="B9" s="22">
        <v>69496.448</v>
      </c>
      <c r="C9" s="23">
        <v>23953.075000000008</v>
      </c>
      <c r="D9" s="24">
        <f t="shared" si="0"/>
        <v>34.46661763202633</v>
      </c>
      <c r="E9" s="25">
        <v>8</v>
      </c>
      <c r="F9" s="22">
        <v>57487.228</v>
      </c>
      <c r="G9" s="23">
        <v>1775.801</v>
      </c>
      <c r="H9" s="24">
        <f t="shared" si="1"/>
        <v>3.0890357072009103</v>
      </c>
      <c r="I9" s="25">
        <v>4</v>
      </c>
      <c r="J9" s="22">
        <v>40127.024</v>
      </c>
      <c r="K9" s="23">
        <v>3606.193</v>
      </c>
      <c r="L9" s="26">
        <f t="shared" si="2"/>
        <v>8.986943562024436</v>
      </c>
      <c r="M9" s="25">
        <v>1</v>
      </c>
      <c r="N9" s="22">
        <v>29259.025</v>
      </c>
      <c r="O9" s="23">
        <v>1501.6100000000001</v>
      </c>
      <c r="P9" s="26">
        <f t="shared" si="3"/>
        <v>5.1321258996155885</v>
      </c>
      <c r="Q9" s="25">
        <v>3</v>
      </c>
      <c r="R9" s="27">
        <f t="shared" si="5"/>
        <v>196369.725</v>
      </c>
      <c r="S9" s="28">
        <f t="shared" si="5"/>
        <v>30836.679000000007</v>
      </c>
      <c r="T9" s="29">
        <f t="shared" si="4"/>
        <v>15.703377391805182</v>
      </c>
    </row>
    <row r="10" spans="1:20" ht="12.75">
      <c r="A10" s="21" t="s">
        <v>15</v>
      </c>
      <c r="B10" s="22">
        <v>41321.566</v>
      </c>
      <c r="C10" s="23">
        <v>12892.563</v>
      </c>
      <c r="D10" s="24">
        <f t="shared" si="0"/>
        <v>31.200567277629315</v>
      </c>
      <c r="E10" s="25">
        <v>9</v>
      </c>
      <c r="F10" s="22">
        <v>35838.259</v>
      </c>
      <c r="G10" s="23">
        <v>8501.271000000002</v>
      </c>
      <c r="H10" s="24">
        <f t="shared" si="1"/>
        <v>23.72121647985189</v>
      </c>
      <c r="I10" s="25">
        <v>4</v>
      </c>
      <c r="J10" s="22">
        <v>30951.969</v>
      </c>
      <c r="K10" s="23">
        <v>0</v>
      </c>
      <c r="L10" s="26">
        <f t="shared" si="2"/>
        <v>0</v>
      </c>
      <c r="M10" s="25">
        <v>0</v>
      </c>
      <c r="N10" s="22">
        <v>16404.86</v>
      </c>
      <c r="O10" s="23">
        <v>2416.817</v>
      </c>
      <c r="P10" s="26">
        <f t="shared" si="3"/>
        <v>14.732323226165905</v>
      </c>
      <c r="Q10" s="25">
        <v>2</v>
      </c>
      <c r="R10" s="27">
        <f t="shared" si="5"/>
        <v>124516.654</v>
      </c>
      <c r="S10" s="28">
        <f t="shared" si="5"/>
        <v>23810.651</v>
      </c>
      <c r="T10" s="29">
        <f t="shared" si="4"/>
        <v>19.122462927730137</v>
      </c>
    </row>
    <row r="11" spans="1:20" ht="12.75">
      <c r="A11" s="21" t="s">
        <v>16</v>
      </c>
      <c r="B11" s="22">
        <v>6979.695</v>
      </c>
      <c r="C11" s="23">
        <v>837.514</v>
      </c>
      <c r="D11" s="24">
        <f t="shared" si="0"/>
        <v>11.99929223268352</v>
      </c>
      <c r="E11" s="25">
        <v>0</v>
      </c>
      <c r="F11" s="22">
        <v>8270.866</v>
      </c>
      <c r="G11" s="23">
        <v>1126.763</v>
      </c>
      <c r="H11" s="24">
        <f t="shared" si="1"/>
        <v>13.623277175570248</v>
      </c>
      <c r="I11" s="25">
        <v>2</v>
      </c>
      <c r="J11" s="22">
        <v>2189.922</v>
      </c>
      <c r="K11" s="23">
        <v>0</v>
      </c>
      <c r="L11" s="26">
        <f t="shared" si="2"/>
        <v>0</v>
      </c>
      <c r="M11" s="25">
        <v>0</v>
      </c>
      <c r="N11" s="22">
        <v>409.506</v>
      </c>
      <c r="O11" s="23">
        <v>399.995</v>
      </c>
      <c r="P11" s="26">
        <f t="shared" si="3"/>
        <v>97.67744550751394</v>
      </c>
      <c r="Q11" s="25">
        <v>0</v>
      </c>
      <c r="R11" s="27">
        <f t="shared" si="5"/>
        <v>17849.989</v>
      </c>
      <c r="S11" s="28">
        <f t="shared" si="5"/>
        <v>2364.272</v>
      </c>
      <c r="T11" s="29">
        <f t="shared" si="4"/>
        <v>13.245229450841677</v>
      </c>
    </row>
    <row r="12" spans="1:20" ht="13.5" thickBot="1">
      <c r="A12" s="30" t="s">
        <v>17</v>
      </c>
      <c r="B12" s="31">
        <v>0</v>
      </c>
      <c r="C12" s="32">
        <v>0</v>
      </c>
      <c r="D12" s="33">
        <f t="shared" si="0"/>
        <v>0</v>
      </c>
      <c r="E12" s="34">
        <v>0</v>
      </c>
      <c r="F12" s="31">
        <v>0</v>
      </c>
      <c r="G12" s="32">
        <v>0</v>
      </c>
      <c r="H12" s="33">
        <f t="shared" si="1"/>
        <v>0</v>
      </c>
      <c r="I12" s="34">
        <v>0</v>
      </c>
      <c r="J12" s="31">
        <v>0</v>
      </c>
      <c r="K12" s="32">
        <v>0</v>
      </c>
      <c r="L12" s="35">
        <f t="shared" si="2"/>
        <v>0</v>
      </c>
      <c r="M12" s="34">
        <v>0</v>
      </c>
      <c r="N12" s="31">
        <v>0</v>
      </c>
      <c r="O12" s="32">
        <v>0</v>
      </c>
      <c r="P12" s="35">
        <f t="shared" si="3"/>
        <v>0</v>
      </c>
      <c r="Q12" s="34">
        <v>0</v>
      </c>
      <c r="R12" s="36">
        <f t="shared" si="5"/>
        <v>0</v>
      </c>
      <c r="S12" s="37">
        <f t="shared" si="5"/>
        <v>0</v>
      </c>
      <c r="T12" s="38">
        <f t="shared" si="4"/>
        <v>0</v>
      </c>
    </row>
    <row r="13" spans="1:20" ht="13.5" thickBot="1">
      <c r="A13" s="39" t="s">
        <v>7</v>
      </c>
      <c r="B13" s="40">
        <f>SUM(B7:B12)</f>
        <v>339519.10799999995</v>
      </c>
      <c r="C13" s="41">
        <f>SUM(C7:C12)</f>
        <v>103345.839</v>
      </c>
      <c r="D13" s="42">
        <f t="shared" si="0"/>
        <v>30.438887404240006</v>
      </c>
      <c r="E13" s="43">
        <f>SUM(E7:E12)</f>
        <v>63</v>
      </c>
      <c r="F13" s="44">
        <f>SUM(F7:F12)</f>
        <v>323897.394</v>
      </c>
      <c r="G13" s="41">
        <f>SUM(G7:G12)</f>
        <v>17350.654000000002</v>
      </c>
      <c r="H13" s="42">
        <f t="shared" si="1"/>
        <v>5.3568365542329754</v>
      </c>
      <c r="I13" s="43">
        <f>SUM(I7:I12)</f>
        <v>18</v>
      </c>
      <c r="J13" s="45">
        <f>SUM(J7:J12)</f>
        <v>230465.586</v>
      </c>
      <c r="K13" s="46">
        <f>SUM(K7:K12)</f>
        <v>12366.872</v>
      </c>
      <c r="L13" s="47">
        <f t="shared" si="2"/>
        <v>5.36603846788648</v>
      </c>
      <c r="M13" s="43">
        <f>SUM(M7:M12)</f>
        <v>4</v>
      </c>
      <c r="N13" s="45">
        <f>SUM(N7:N12)</f>
        <v>98490.916</v>
      </c>
      <c r="O13" s="46">
        <f>SUM(O7:O12)</f>
        <v>5104.339</v>
      </c>
      <c r="P13" s="47">
        <f t="shared" si="3"/>
        <v>5.182548002701082</v>
      </c>
      <c r="Q13" s="43">
        <f>SUM(Q7:Q12)</f>
        <v>5</v>
      </c>
      <c r="R13" s="48">
        <f>SUM(R7:R12)</f>
        <v>992373.004</v>
      </c>
      <c r="S13" s="49">
        <f>SUM(S7:S12)</f>
        <v>138167.70400000003</v>
      </c>
      <c r="T13" s="50">
        <f t="shared" si="4"/>
        <v>13.922960766070982</v>
      </c>
    </row>
    <row r="14" spans="3:17" ht="12.75">
      <c r="C14" s="51"/>
      <c r="D14" s="52"/>
      <c r="E14" s="53"/>
      <c r="F14" s="51"/>
      <c r="G14" s="51"/>
      <c r="H14" s="52"/>
      <c r="I14" s="53"/>
      <c r="J14" s="51"/>
      <c r="K14" s="51"/>
      <c r="L14" s="52"/>
      <c r="M14" s="53"/>
      <c r="N14" s="51"/>
      <c r="O14" s="51"/>
      <c r="P14" s="52"/>
      <c r="Q14" s="53"/>
    </row>
    <row r="15" ht="16.5" thickBot="1">
      <c r="A15" s="3" t="s">
        <v>18</v>
      </c>
    </row>
    <row r="16" spans="1:20" ht="12.75">
      <c r="A16" s="81" t="s">
        <v>2</v>
      </c>
      <c r="B16" s="83" t="s">
        <v>3</v>
      </c>
      <c r="C16" s="84"/>
      <c r="D16" s="84"/>
      <c r="E16" s="85"/>
      <c r="F16" s="83" t="s">
        <v>4</v>
      </c>
      <c r="G16" s="84"/>
      <c r="H16" s="84"/>
      <c r="I16" s="85"/>
      <c r="J16" s="83" t="s">
        <v>5</v>
      </c>
      <c r="K16" s="84"/>
      <c r="L16" s="84"/>
      <c r="M16" s="85"/>
      <c r="N16" s="83" t="s">
        <v>6</v>
      </c>
      <c r="O16" s="84"/>
      <c r="P16" s="84"/>
      <c r="Q16" s="85"/>
      <c r="R16" s="86" t="s">
        <v>7</v>
      </c>
      <c r="S16" s="86"/>
      <c r="T16" s="87"/>
    </row>
    <row r="17" spans="1:20" ht="13.5" thickBot="1">
      <c r="A17" s="82"/>
      <c r="B17" s="5" t="s">
        <v>8</v>
      </c>
      <c r="C17" s="6" t="s">
        <v>9</v>
      </c>
      <c r="D17" s="6" t="s">
        <v>10</v>
      </c>
      <c r="E17" s="7" t="s">
        <v>11</v>
      </c>
      <c r="F17" s="5" t="s">
        <v>8</v>
      </c>
      <c r="G17" s="6" t="s">
        <v>9</v>
      </c>
      <c r="H17" s="6" t="s">
        <v>10</v>
      </c>
      <c r="I17" s="7" t="s">
        <v>11</v>
      </c>
      <c r="J17" s="5" t="s">
        <v>8</v>
      </c>
      <c r="K17" s="6" t="s">
        <v>9</v>
      </c>
      <c r="L17" s="6" t="s">
        <v>10</v>
      </c>
      <c r="M17" s="8" t="s">
        <v>11</v>
      </c>
      <c r="N17" s="5" t="s">
        <v>8</v>
      </c>
      <c r="O17" s="6" t="s">
        <v>9</v>
      </c>
      <c r="P17" s="6" t="s">
        <v>10</v>
      </c>
      <c r="Q17" s="8" t="s">
        <v>11</v>
      </c>
      <c r="R17" s="9" t="s">
        <v>8</v>
      </c>
      <c r="S17" s="10" t="s">
        <v>9</v>
      </c>
      <c r="T17" s="11" t="s">
        <v>10</v>
      </c>
    </row>
    <row r="18" spans="1:20" ht="12.75">
      <c r="A18" s="12" t="s">
        <v>12</v>
      </c>
      <c r="B18" s="13">
        <v>0</v>
      </c>
      <c r="C18" s="14">
        <v>0</v>
      </c>
      <c r="D18" s="15">
        <f aca="true" t="shared" si="6" ref="D18:D24">IF(B18=0,0,C18/B18*100)</f>
        <v>0</v>
      </c>
      <c r="E18" s="16">
        <v>0</v>
      </c>
      <c r="F18" s="13">
        <v>22659.633</v>
      </c>
      <c r="G18" s="14">
        <v>1730.766</v>
      </c>
      <c r="H18" s="17">
        <f aca="true" t="shared" si="7" ref="H18:H24">IF(F18=0,0,G18/F18*100)</f>
        <v>7.638102523549256</v>
      </c>
      <c r="I18" s="54">
        <v>3</v>
      </c>
      <c r="J18" s="13">
        <v>36020.44</v>
      </c>
      <c r="K18" s="14">
        <v>807.192</v>
      </c>
      <c r="L18" s="15">
        <f aca="true" t="shared" si="8" ref="L18:L24">IF(J18=0,0,K18/J18*100)</f>
        <v>2.24092765107811</v>
      </c>
      <c r="M18" s="16">
        <v>1</v>
      </c>
      <c r="N18" s="13">
        <v>1653.326</v>
      </c>
      <c r="O18" s="14">
        <v>1653.2129999999997</v>
      </c>
      <c r="P18" s="15">
        <f aca="true" t="shared" si="9" ref="P18:P24">IF(N18=0,0,O18/N18*100)</f>
        <v>99.9931652922654</v>
      </c>
      <c r="Q18" s="16">
        <v>0</v>
      </c>
      <c r="R18" s="18">
        <f>B18+F18+J18+N18</f>
        <v>60333.399000000005</v>
      </c>
      <c r="S18" s="19">
        <f>C18+G18+K18+O18</f>
        <v>4191.171</v>
      </c>
      <c r="T18" s="20">
        <f aca="true" t="shared" si="10" ref="T18:T24">IF(R18=0,0,S18/R18*100)</f>
        <v>6.946684704437089</v>
      </c>
    </row>
    <row r="19" spans="1:20" ht="12.75">
      <c r="A19" s="21" t="s">
        <v>13</v>
      </c>
      <c r="B19" s="22">
        <v>0</v>
      </c>
      <c r="C19" s="23">
        <v>0</v>
      </c>
      <c r="D19" s="24">
        <f t="shared" si="6"/>
        <v>0</v>
      </c>
      <c r="E19" s="25">
        <v>0</v>
      </c>
      <c r="F19" s="22">
        <v>0</v>
      </c>
      <c r="G19" s="23">
        <v>0</v>
      </c>
      <c r="H19" s="26">
        <f t="shared" si="7"/>
        <v>0</v>
      </c>
      <c r="I19" s="55">
        <v>0</v>
      </c>
      <c r="J19" s="22">
        <v>0</v>
      </c>
      <c r="K19" s="23">
        <v>0</v>
      </c>
      <c r="L19" s="24">
        <f t="shared" si="8"/>
        <v>0</v>
      </c>
      <c r="M19" s="25">
        <v>0</v>
      </c>
      <c r="N19" s="22">
        <v>0</v>
      </c>
      <c r="O19" s="23">
        <v>0</v>
      </c>
      <c r="P19" s="24">
        <f t="shared" si="9"/>
        <v>0</v>
      </c>
      <c r="Q19" s="25">
        <v>0</v>
      </c>
      <c r="R19" s="27">
        <f aca="true" t="shared" si="11" ref="R19:S23">B19+F19+J19+N19</f>
        <v>0</v>
      </c>
      <c r="S19" s="28">
        <f t="shared" si="11"/>
        <v>0</v>
      </c>
      <c r="T19" s="29">
        <f t="shared" si="10"/>
        <v>0</v>
      </c>
    </row>
    <row r="20" spans="1:20" ht="12.75">
      <c r="A20" s="21" t="s">
        <v>14</v>
      </c>
      <c r="B20" s="22">
        <v>0</v>
      </c>
      <c r="C20" s="23">
        <v>0</v>
      </c>
      <c r="D20" s="24">
        <f t="shared" si="6"/>
        <v>0</v>
      </c>
      <c r="E20" s="25">
        <v>0</v>
      </c>
      <c r="F20" s="22">
        <v>129.671</v>
      </c>
      <c r="G20" s="23">
        <v>0</v>
      </c>
      <c r="H20" s="26">
        <f t="shared" si="7"/>
        <v>0</v>
      </c>
      <c r="I20" s="55">
        <v>0</v>
      </c>
      <c r="J20" s="22">
        <v>3114.269</v>
      </c>
      <c r="K20" s="23">
        <v>174</v>
      </c>
      <c r="L20" s="24">
        <f t="shared" si="8"/>
        <v>5.587185949575969</v>
      </c>
      <c r="M20" s="25">
        <v>1</v>
      </c>
      <c r="N20" s="22">
        <v>6298.004</v>
      </c>
      <c r="O20" s="23">
        <v>4409.762</v>
      </c>
      <c r="P20" s="24">
        <f t="shared" si="9"/>
        <v>70.01840583143485</v>
      </c>
      <c r="Q20" s="25">
        <v>0</v>
      </c>
      <c r="R20" s="27">
        <f t="shared" si="11"/>
        <v>9541.944</v>
      </c>
      <c r="S20" s="28">
        <f t="shared" si="11"/>
        <v>4583.762</v>
      </c>
      <c r="T20" s="29">
        <f t="shared" si="10"/>
        <v>48.03803082474599</v>
      </c>
    </row>
    <row r="21" spans="1:20" ht="12.75">
      <c r="A21" s="21" t="s">
        <v>15</v>
      </c>
      <c r="B21" s="22">
        <v>1842.95</v>
      </c>
      <c r="C21" s="23">
        <v>0</v>
      </c>
      <c r="D21" s="24">
        <f t="shared" si="6"/>
        <v>0</v>
      </c>
      <c r="E21" s="25">
        <v>0</v>
      </c>
      <c r="F21" s="22">
        <v>0</v>
      </c>
      <c r="G21" s="23">
        <v>0</v>
      </c>
      <c r="H21" s="26">
        <f t="shared" si="7"/>
        <v>0</v>
      </c>
      <c r="I21" s="55">
        <v>0</v>
      </c>
      <c r="J21" s="22">
        <v>0</v>
      </c>
      <c r="K21" s="23">
        <v>0</v>
      </c>
      <c r="L21" s="24">
        <f t="shared" si="8"/>
        <v>0</v>
      </c>
      <c r="M21" s="25">
        <v>0</v>
      </c>
      <c r="N21" s="22">
        <v>353.199</v>
      </c>
      <c r="O21" s="23">
        <v>0</v>
      </c>
      <c r="P21" s="24">
        <f t="shared" si="9"/>
        <v>0</v>
      </c>
      <c r="Q21" s="25">
        <v>0</v>
      </c>
      <c r="R21" s="27">
        <f t="shared" si="11"/>
        <v>2196.149</v>
      </c>
      <c r="S21" s="28">
        <f t="shared" si="11"/>
        <v>0</v>
      </c>
      <c r="T21" s="29">
        <f t="shared" si="10"/>
        <v>0</v>
      </c>
    </row>
    <row r="22" spans="1:20" ht="12.75">
      <c r="A22" s="21" t="s">
        <v>16</v>
      </c>
      <c r="B22" s="22">
        <v>4416.22</v>
      </c>
      <c r="C22" s="23">
        <v>0</v>
      </c>
      <c r="D22" s="24">
        <f t="shared" si="6"/>
        <v>0</v>
      </c>
      <c r="E22" s="25">
        <v>0</v>
      </c>
      <c r="F22" s="22">
        <v>0</v>
      </c>
      <c r="G22" s="23">
        <v>0</v>
      </c>
      <c r="H22" s="26">
        <f t="shared" si="7"/>
        <v>0</v>
      </c>
      <c r="I22" s="55">
        <v>0</v>
      </c>
      <c r="J22" s="22">
        <v>0</v>
      </c>
      <c r="K22" s="23">
        <v>0</v>
      </c>
      <c r="L22" s="24">
        <f t="shared" si="8"/>
        <v>0</v>
      </c>
      <c r="M22" s="25">
        <v>0</v>
      </c>
      <c r="N22" s="22">
        <v>0</v>
      </c>
      <c r="O22" s="23">
        <v>0</v>
      </c>
      <c r="P22" s="24">
        <f t="shared" si="9"/>
        <v>0</v>
      </c>
      <c r="Q22" s="25">
        <v>0</v>
      </c>
      <c r="R22" s="27">
        <f t="shared" si="11"/>
        <v>4416.22</v>
      </c>
      <c r="S22" s="28">
        <f t="shared" si="11"/>
        <v>0</v>
      </c>
      <c r="T22" s="29">
        <f t="shared" si="10"/>
        <v>0</v>
      </c>
    </row>
    <row r="23" spans="1:20" ht="13.5" thickBot="1">
      <c r="A23" s="30" t="s">
        <v>17</v>
      </c>
      <c r="B23" s="31">
        <v>0</v>
      </c>
      <c r="C23" s="32">
        <v>0</v>
      </c>
      <c r="D23" s="33">
        <f t="shared" si="6"/>
        <v>0</v>
      </c>
      <c r="E23" s="34">
        <v>0</v>
      </c>
      <c r="F23" s="31">
        <v>0</v>
      </c>
      <c r="G23" s="32">
        <v>0</v>
      </c>
      <c r="H23" s="35">
        <f t="shared" si="7"/>
        <v>0</v>
      </c>
      <c r="I23" s="56">
        <v>0</v>
      </c>
      <c r="J23" s="31">
        <v>0</v>
      </c>
      <c r="K23" s="32">
        <v>0</v>
      </c>
      <c r="L23" s="33">
        <f t="shared" si="8"/>
        <v>0</v>
      </c>
      <c r="M23" s="34">
        <v>0</v>
      </c>
      <c r="N23" s="31">
        <v>0</v>
      </c>
      <c r="O23" s="32">
        <v>0</v>
      </c>
      <c r="P23" s="33">
        <f t="shared" si="9"/>
        <v>0</v>
      </c>
      <c r="Q23" s="34">
        <v>0</v>
      </c>
      <c r="R23" s="36">
        <f>B23+F23+J23</f>
        <v>0</v>
      </c>
      <c r="S23" s="37">
        <f t="shared" si="11"/>
        <v>0</v>
      </c>
      <c r="T23" s="38">
        <f t="shared" si="10"/>
        <v>0</v>
      </c>
    </row>
    <row r="24" spans="1:20" ht="13.5" thickBot="1">
      <c r="A24" s="39" t="s">
        <v>7</v>
      </c>
      <c r="B24" s="40">
        <f>SUM(B18:B23)</f>
        <v>6259.17</v>
      </c>
      <c r="C24" s="41">
        <f>SUM(C18:C23)</f>
        <v>0</v>
      </c>
      <c r="D24" s="42">
        <f t="shared" si="6"/>
        <v>0</v>
      </c>
      <c r="E24" s="43">
        <f>SUM(E18:E23)</f>
        <v>0</v>
      </c>
      <c r="F24" s="40">
        <f>SUM(F18:F23)</f>
        <v>22789.304</v>
      </c>
      <c r="G24" s="41">
        <f>SUM(G18:G23)</f>
        <v>1730.766</v>
      </c>
      <c r="H24" s="42">
        <f t="shared" si="7"/>
        <v>7.594641767032464</v>
      </c>
      <c r="I24" s="57">
        <f>SUM(I18:I23)</f>
        <v>3</v>
      </c>
      <c r="J24" s="40">
        <f>SUM(J18:J23)</f>
        <v>39134.709</v>
      </c>
      <c r="K24" s="41">
        <f>SUM(K18:K23)</f>
        <v>981.192</v>
      </c>
      <c r="L24" s="42">
        <f t="shared" si="8"/>
        <v>2.507216803375234</v>
      </c>
      <c r="M24" s="43">
        <f>SUM(M18:M23)</f>
        <v>2</v>
      </c>
      <c r="N24" s="40">
        <f>SUM(N18:N23)</f>
        <v>8304.529</v>
      </c>
      <c r="O24" s="41">
        <f>SUM(O18:O23)</f>
        <v>6062.974999999999</v>
      </c>
      <c r="P24" s="42">
        <f t="shared" si="9"/>
        <v>73.00805379811425</v>
      </c>
      <c r="Q24" s="43">
        <f>SUM(Q18:Q23)</f>
        <v>0</v>
      </c>
      <c r="R24" s="48">
        <f>SUM(R18:R23)</f>
        <v>76487.71200000001</v>
      </c>
      <c r="S24" s="49">
        <f>SUM(S18:S23)</f>
        <v>8774.933</v>
      </c>
      <c r="T24" s="50">
        <f t="shared" si="10"/>
        <v>11.4723434268762</v>
      </c>
    </row>
    <row r="25" spans="1:17" ht="12.75">
      <c r="A25" s="58"/>
      <c r="B25" s="51"/>
      <c r="C25" s="51"/>
      <c r="D25" s="52"/>
      <c r="E25" s="53"/>
      <c r="F25" s="51"/>
      <c r="G25" s="51"/>
      <c r="H25" s="52"/>
      <c r="I25" s="53"/>
      <c r="J25" s="51"/>
      <c r="K25" s="51"/>
      <c r="L25" s="52"/>
      <c r="M25" s="53"/>
      <c r="N25" s="51"/>
      <c r="O25" s="51"/>
      <c r="P25" s="52"/>
      <c r="Q25" s="53"/>
    </row>
    <row r="26" ht="16.5" thickBot="1">
      <c r="A26" s="3" t="s">
        <v>19</v>
      </c>
    </row>
    <row r="27" spans="1:20" ht="12.75">
      <c r="A27" s="81" t="s">
        <v>2</v>
      </c>
      <c r="B27" s="83" t="s">
        <v>3</v>
      </c>
      <c r="C27" s="84"/>
      <c r="D27" s="84"/>
      <c r="E27" s="85"/>
      <c r="F27" s="83" t="s">
        <v>4</v>
      </c>
      <c r="G27" s="84"/>
      <c r="H27" s="84"/>
      <c r="I27" s="85"/>
      <c r="J27" s="83" t="s">
        <v>5</v>
      </c>
      <c r="K27" s="84"/>
      <c r="L27" s="84"/>
      <c r="M27" s="85"/>
      <c r="N27" s="83" t="s">
        <v>6</v>
      </c>
      <c r="O27" s="84"/>
      <c r="P27" s="84"/>
      <c r="Q27" s="85"/>
      <c r="R27" s="86" t="s">
        <v>7</v>
      </c>
      <c r="S27" s="86"/>
      <c r="T27" s="87"/>
    </row>
    <row r="28" spans="1:20" ht="13.5" thickBot="1">
      <c r="A28" s="82"/>
      <c r="B28" s="59" t="s">
        <v>8</v>
      </c>
      <c r="C28" s="60" t="s">
        <v>9</v>
      </c>
      <c r="D28" s="60" t="s">
        <v>10</v>
      </c>
      <c r="E28" s="61" t="s">
        <v>11</v>
      </c>
      <c r="F28" s="5" t="s">
        <v>8</v>
      </c>
      <c r="G28" s="6" t="s">
        <v>9</v>
      </c>
      <c r="H28" s="6" t="s">
        <v>10</v>
      </c>
      <c r="I28" s="7" t="s">
        <v>11</v>
      </c>
      <c r="J28" s="5" t="s">
        <v>8</v>
      </c>
      <c r="K28" s="6" t="s">
        <v>9</v>
      </c>
      <c r="L28" s="6" t="s">
        <v>10</v>
      </c>
      <c r="M28" s="8" t="s">
        <v>11</v>
      </c>
      <c r="N28" s="5" t="s">
        <v>8</v>
      </c>
      <c r="O28" s="6" t="s">
        <v>9</v>
      </c>
      <c r="P28" s="6" t="s">
        <v>10</v>
      </c>
      <c r="Q28" s="8" t="s">
        <v>11</v>
      </c>
      <c r="R28" s="9" t="s">
        <v>8</v>
      </c>
      <c r="S28" s="10" t="s">
        <v>9</v>
      </c>
      <c r="T28" s="11" t="s">
        <v>10</v>
      </c>
    </row>
    <row r="29" spans="1:20" ht="12.75">
      <c r="A29" s="12" t="s">
        <v>12</v>
      </c>
      <c r="B29" s="62">
        <f aca="true" t="shared" si="12" ref="B29:C35">B7+B18</f>
        <v>91111.647</v>
      </c>
      <c r="C29" s="62">
        <f t="shared" si="12"/>
        <v>24450.959999999995</v>
      </c>
      <c r="D29" s="63">
        <f aca="true" t="shared" si="13" ref="D29:D35">IF(B29=0,0,C29/B29*100)</f>
        <v>26.836261669158496</v>
      </c>
      <c r="E29" s="64" t="s">
        <v>20</v>
      </c>
      <c r="F29" s="13">
        <f aca="true" t="shared" si="14" ref="F29:G34">F7+F18</f>
        <v>122662.818</v>
      </c>
      <c r="G29" s="14">
        <f t="shared" si="14"/>
        <v>4246.077</v>
      </c>
      <c r="H29" s="15">
        <f aca="true" t="shared" si="15" ref="H29:H35">IF(F29=0,0,G29/F29*100)</f>
        <v>3.461584422428645</v>
      </c>
      <c r="I29" s="16" t="s">
        <v>20</v>
      </c>
      <c r="J29" s="13">
        <f aca="true" t="shared" si="16" ref="J29:K34">J7+J18</f>
        <v>110701.60800000001</v>
      </c>
      <c r="K29" s="14">
        <f t="shared" si="16"/>
        <v>7148.073000000001</v>
      </c>
      <c r="L29" s="15">
        <f aca="true" t="shared" si="17" ref="L29:L35">IF(J29=0,0,K29/J29*100)</f>
        <v>6.457063387913932</v>
      </c>
      <c r="M29" s="16" t="s">
        <v>20</v>
      </c>
      <c r="N29" s="13">
        <f aca="true" t="shared" si="18" ref="N29:O34">N7+N18</f>
        <v>9005.735</v>
      </c>
      <c r="O29" s="14">
        <f t="shared" si="18"/>
        <v>1653.2129999999997</v>
      </c>
      <c r="P29" s="15">
        <f aca="true" t="shared" si="19" ref="P29:P35">IF(N29=0,0,O29/N29*100)</f>
        <v>18.357335631128382</v>
      </c>
      <c r="Q29" s="16" t="s">
        <v>20</v>
      </c>
      <c r="R29" s="18">
        <f>B29+F29+J29+N29</f>
        <v>333481.80799999996</v>
      </c>
      <c r="S29" s="19">
        <f>C29+G29+K29+O29</f>
        <v>37498.323000000004</v>
      </c>
      <c r="T29" s="65">
        <f aca="true" t="shared" si="20" ref="T29:T35">IF(R29=0,0,S29/R29*100)</f>
        <v>11.24448833502786</v>
      </c>
    </row>
    <row r="30" spans="1:20" ht="12.75">
      <c r="A30" s="21" t="s">
        <v>13</v>
      </c>
      <c r="B30" s="23">
        <f>B8+B19</f>
        <v>130609.752</v>
      </c>
      <c r="C30" s="23">
        <f t="shared" si="12"/>
        <v>41211.727000000006</v>
      </c>
      <c r="D30" s="24">
        <f t="shared" si="13"/>
        <v>31.55333071913344</v>
      </c>
      <c r="E30" s="66" t="s">
        <v>20</v>
      </c>
      <c r="F30" s="22">
        <f t="shared" si="14"/>
        <v>122297.856</v>
      </c>
      <c r="G30" s="23">
        <f t="shared" si="14"/>
        <v>3431.508</v>
      </c>
      <c r="H30" s="24">
        <f t="shared" si="15"/>
        <v>2.805861126461612</v>
      </c>
      <c r="I30" s="25" t="s">
        <v>20</v>
      </c>
      <c r="J30" s="22">
        <f t="shared" si="16"/>
        <v>82515.503</v>
      </c>
      <c r="K30" s="23">
        <f t="shared" si="16"/>
        <v>2419.798</v>
      </c>
      <c r="L30" s="24">
        <f t="shared" si="17"/>
        <v>2.932537416635514</v>
      </c>
      <c r="M30" s="25" t="s">
        <v>20</v>
      </c>
      <c r="N30" s="22">
        <f t="shared" si="18"/>
        <v>45065.116</v>
      </c>
      <c r="O30" s="23">
        <f t="shared" si="18"/>
        <v>785.917</v>
      </c>
      <c r="P30" s="24">
        <f t="shared" si="19"/>
        <v>1.7439586752644773</v>
      </c>
      <c r="Q30" s="25" t="s">
        <v>20</v>
      </c>
      <c r="R30" s="27">
        <f aca="true" t="shared" si="21" ref="R30:S34">B30+F30+J30+N30</f>
        <v>380488.227</v>
      </c>
      <c r="S30" s="28">
        <f t="shared" si="21"/>
        <v>47848.95000000001</v>
      </c>
      <c r="T30" s="67">
        <f t="shared" si="20"/>
        <v>12.575671625182771</v>
      </c>
    </row>
    <row r="31" spans="1:20" ht="12.75">
      <c r="A31" s="21" t="s">
        <v>14</v>
      </c>
      <c r="B31" s="23">
        <f t="shared" si="12"/>
        <v>69496.448</v>
      </c>
      <c r="C31" s="23">
        <f t="shared" si="12"/>
        <v>23953.075000000008</v>
      </c>
      <c r="D31" s="24">
        <f t="shared" si="13"/>
        <v>34.46661763202633</v>
      </c>
      <c r="E31" s="66" t="s">
        <v>20</v>
      </c>
      <c r="F31" s="22">
        <f t="shared" si="14"/>
        <v>57616.899000000005</v>
      </c>
      <c r="G31" s="23">
        <f t="shared" si="14"/>
        <v>1775.801</v>
      </c>
      <c r="H31" s="24">
        <f t="shared" si="15"/>
        <v>3.0820836088384413</v>
      </c>
      <c r="I31" s="25" t="s">
        <v>20</v>
      </c>
      <c r="J31" s="22">
        <f t="shared" si="16"/>
        <v>43241.293</v>
      </c>
      <c r="K31" s="23">
        <f t="shared" si="16"/>
        <v>3780.193</v>
      </c>
      <c r="L31" s="24">
        <f t="shared" si="17"/>
        <v>8.742090575321141</v>
      </c>
      <c r="M31" s="25" t="s">
        <v>20</v>
      </c>
      <c r="N31" s="22">
        <f t="shared" si="18"/>
        <v>35557.029</v>
      </c>
      <c r="O31" s="23">
        <f t="shared" si="18"/>
        <v>5911.371999999999</v>
      </c>
      <c r="P31" s="24">
        <f t="shared" si="19"/>
        <v>16.625044797752924</v>
      </c>
      <c r="Q31" s="25" t="s">
        <v>20</v>
      </c>
      <c r="R31" s="27">
        <f t="shared" si="21"/>
        <v>205911.66900000002</v>
      </c>
      <c r="S31" s="28">
        <f t="shared" si="21"/>
        <v>35420.441000000006</v>
      </c>
      <c r="T31" s="67">
        <f t="shared" si="20"/>
        <v>17.20176480139161</v>
      </c>
    </row>
    <row r="32" spans="1:20" ht="12.75">
      <c r="A32" s="21" t="s">
        <v>15</v>
      </c>
      <c r="B32" s="23">
        <f t="shared" si="12"/>
        <v>43164.515999999996</v>
      </c>
      <c r="C32" s="23">
        <f t="shared" si="12"/>
        <v>12892.563</v>
      </c>
      <c r="D32" s="24">
        <f t="shared" si="13"/>
        <v>29.868429429395206</v>
      </c>
      <c r="E32" s="66" t="s">
        <v>20</v>
      </c>
      <c r="F32" s="22">
        <f t="shared" si="14"/>
        <v>35838.259</v>
      </c>
      <c r="G32" s="23">
        <f t="shared" si="14"/>
        <v>8501.271000000002</v>
      </c>
      <c r="H32" s="24">
        <f t="shared" si="15"/>
        <v>23.72121647985189</v>
      </c>
      <c r="I32" s="25" t="s">
        <v>20</v>
      </c>
      <c r="J32" s="22">
        <f t="shared" si="16"/>
        <v>30951.969</v>
      </c>
      <c r="K32" s="23">
        <f t="shared" si="16"/>
        <v>0</v>
      </c>
      <c r="L32" s="24">
        <f t="shared" si="17"/>
        <v>0</v>
      </c>
      <c r="M32" s="25" t="s">
        <v>20</v>
      </c>
      <c r="N32" s="22">
        <f t="shared" si="18"/>
        <v>16758.059</v>
      </c>
      <c r="O32" s="23">
        <f t="shared" si="18"/>
        <v>2416.817</v>
      </c>
      <c r="P32" s="24">
        <f t="shared" si="19"/>
        <v>14.42181937657577</v>
      </c>
      <c r="Q32" s="25" t="s">
        <v>20</v>
      </c>
      <c r="R32" s="27">
        <f t="shared" si="21"/>
        <v>126712.80299999999</v>
      </c>
      <c r="S32" s="28">
        <f t="shared" si="21"/>
        <v>23810.651</v>
      </c>
      <c r="T32" s="67">
        <f t="shared" si="20"/>
        <v>18.791038029519406</v>
      </c>
    </row>
    <row r="33" spans="1:20" ht="12.75">
      <c r="A33" s="21" t="s">
        <v>16</v>
      </c>
      <c r="B33" s="23">
        <f t="shared" si="12"/>
        <v>11395.915</v>
      </c>
      <c r="C33" s="23">
        <f t="shared" si="12"/>
        <v>837.514</v>
      </c>
      <c r="D33" s="24">
        <f t="shared" si="13"/>
        <v>7.349247515447422</v>
      </c>
      <c r="E33" s="66" t="s">
        <v>20</v>
      </c>
      <c r="F33" s="22">
        <f t="shared" si="14"/>
        <v>8270.866</v>
      </c>
      <c r="G33" s="23">
        <f t="shared" si="14"/>
        <v>1126.763</v>
      </c>
      <c r="H33" s="24">
        <f t="shared" si="15"/>
        <v>13.623277175570248</v>
      </c>
      <c r="I33" s="25" t="s">
        <v>20</v>
      </c>
      <c r="J33" s="22">
        <f t="shared" si="16"/>
        <v>2189.922</v>
      </c>
      <c r="K33" s="23">
        <f t="shared" si="16"/>
        <v>0</v>
      </c>
      <c r="L33" s="24">
        <f t="shared" si="17"/>
        <v>0</v>
      </c>
      <c r="M33" s="25" t="s">
        <v>20</v>
      </c>
      <c r="N33" s="22">
        <f t="shared" si="18"/>
        <v>409.506</v>
      </c>
      <c r="O33" s="23">
        <f t="shared" si="18"/>
        <v>399.995</v>
      </c>
      <c r="P33" s="24">
        <f t="shared" si="19"/>
        <v>97.67744550751394</v>
      </c>
      <c r="Q33" s="25" t="s">
        <v>20</v>
      </c>
      <c r="R33" s="27">
        <f t="shared" si="21"/>
        <v>22266.209000000003</v>
      </c>
      <c r="S33" s="28">
        <f t="shared" si="21"/>
        <v>2364.272</v>
      </c>
      <c r="T33" s="67">
        <f t="shared" si="20"/>
        <v>10.618206269419279</v>
      </c>
    </row>
    <row r="34" spans="1:20" ht="13.5" thickBot="1">
      <c r="A34" s="30" t="s">
        <v>17</v>
      </c>
      <c r="B34" s="68">
        <f t="shared" si="12"/>
        <v>0</v>
      </c>
      <c r="C34" s="62">
        <f t="shared" si="12"/>
        <v>0</v>
      </c>
      <c r="D34" s="69">
        <f t="shared" si="13"/>
        <v>0</v>
      </c>
      <c r="E34" s="70" t="s">
        <v>20</v>
      </c>
      <c r="F34" s="31">
        <f t="shared" si="14"/>
        <v>0</v>
      </c>
      <c r="G34" s="32">
        <f t="shared" si="14"/>
        <v>0</v>
      </c>
      <c r="H34" s="33">
        <f t="shared" si="15"/>
        <v>0</v>
      </c>
      <c r="I34" s="34" t="s">
        <v>20</v>
      </c>
      <c r="J34" s="31">
        <f t="shared" si="16"/>
        <v>0</v>
      </c>
      <c r="K34" s="32">
        <f t="shared" si="16"/>
        <v>0</v>
      </c>
      <c r="L34" s="33">
        <f t="shared" si="17"/>
        <v>0</v>
      </c>
      <c r="M34" s="34" t="s">
        <v>20</v>
      </c>
      <c r="N34" s="31">
        <f t="shared" si="18"/>
        <v>0</v>
      </c>
      <c r="O34" s="32">
        <f t="shared" si="18"/>
        <v>0</v>
      </c>
      <c r="P34" s="33">
        <f t="shared" si="19"/>
        <v>0</v>
      </c>
      <c r="Q34" s="34" t="s">
        <v>20</v>
      </c>
      <c r="R34" s="36">
        <f t="shared" si="21"/>
        <v>0</v>
      </c>
      <c r="S34" s="37">
        <f t="shared" si="21"/>
        <v>0</v>
      </c>
      <c r="T34" s="71">
        <f t="shared" si="20"/>
        <v>0</v>
      </c>
    </row>
    <row r="35" spans="1:20" ht="13.5" thickBot="1">
      <c r="A35" s="39" t="s">
        <v>7</v>
      </c>
      <c r="B35" s="72">
        <f t="shared" si="12"/>
        <v>345778.27799999993</v>
      </c>
      <c r="C35" s="49">
        <f>SUM(C29:C34)</f>
        <v>103345.839</v>
      </c>
      <c r="D35" s="73">
        <f t="shared" si="13"/>
        <v>29.887892205883453</v>
      </c>
      <c r="E35" s="74" t="s">
        <v>20</v>
      </c>
      <c r="F35" s="40">
        <f>SUM(F29:F34)</f>
        <v>346686.698</v>
      </c>
      <c r="G35" s="41">
        <f>SUM(G29:G34)</f>
        <v>19081.420000000002</v>
      </c>
      <c r="H35" s="42">
        <f t="shared" si="15"/>
        <v>5.503937736890039</v>
      </c>
      <c r="I35" s="43" t="s">
        <v>20</v>
      </c>
      <c r="J35" s="40">
        <f>SUM(J29:J34)</f>
        <v>269600.29500000004</v>
      </c>
      <c r="K35" s="41">
        <f>SUM(K29:K34)</f>
        <v>13348.064000000002</v>
      </c>
      <c r="L35" s="42">
        <f t="shared" si="17"/>
        <v>4.951056897026022</v>
      </c>
      <c r="M35" s="43" t="s">
        <v>20</v>
      </c>
      <c r="N35" s="40">
        <f>SUM(N29:N34)</f>
        <v>106795.445</v>
      </c>
      <c r="O35" s="41">
        <f>SUM(O29:O34)</f>
        <v>11167.314</v>
      </c>
      <c r="P35" s="42">
        <f t="shared" si="19"/>
        <v>10.456732494536634</v>
      </c>
      <c r="Q35" s="43" t="s">
        <v>20</v>
      </c>
      <c r="R35" s="48">
        <f>SUM(R29:R34)</f>
        <v>1068860.7159999998</v>
      </c>
      <c r="S35" s="48">
        <f>SUM(S29:S34)</f>
        <v>146942.63700000002</v>
      </c>
      <c r="T35" s="50">
        <f t="shared" si="20"/>
        <v>13.747594499487626</v>
      </c>
    </row>
    <row r="36" spans="1:15" ht="12.75">
      <c r="A36" s="75"/>
      <c r="B36" s="75"/>
      <c r="C36" s="76"/>
      <c r="D36" s="76"/>
      <c r="E36" s="76"/>
      <c r="F36" s="75"/>
      <c r="H36" s="77"/>
      <c r="J36" s="77"/>
      <c r="K36" s="77"/>
      <c r="N36" s="77"/>
      <c r="O36" s="77"/>
    </row>
    <row r="39" spans="6:7" ht="12.75">
      <c r="F39" s="78"/>
      <c r="G39" s="78"/>
    </row>
  </sheetData>
  <sheetProtection/>
  <mergeCells count="20">
    <mergeCell ref="R27:T27"/>
    <mergeCell ref="A16:A17"/>
    <mergeCell ref="B16:E16"/>
    <mergeCell ref="F16:I16"/>
    <mergeCell ref="J16:M16"/>
    <mergeCell ref="N16:Q16"/>
    <mergeCell ref="R16:T16"/>
    <mergeCell ref="A27:A28"/>
    <mergeCell ref="B27:E27"/>
    <mergeCell ref="F27:I27"/>
    <mergeCell ref="J27:M27"/>
    <mergeCell ref="N27:Q27"/>
    <mergeCell ref="A1:T1"/>
    <mergeCell ref="A2:T2"/>
    <mergeCell ref="A5:A6"/>
    <mergeCell ref="B5:E5"/>
    <mergeCell ref="F5:I5"/>
    <mergeCell ref="J5:M5"/>
    <mergeCell ref="N5:Q5"/>
    <mergeCell ref="R5:T5"/>
  </mergeCells>
  <printOptions horizontalCentered="1"/>
  <pageMargins left="0.15748031496062992" right="0.15748031496062992" top="0.7874015748031497" bottom="0.7874015748031497" header="0.15748031496062992" footer="0.15748031496062992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Кошкарёва Людмила Александровна</dc:creator>
  <cp:keywords/>
  <dc:description/>
  <cp:lastModifiedBy>User</cp:lastModifiedBy>
  <dcterms:created xsi:type="dcterms:W3CDTF">2016-01-27T22:28:56Z</dcterms:created>
  <dcterms:modified xsi:type="dcterms:W3CDTF">2016-02-01T22:39:32Z</dcterms:modified>
  <cp:category/>
  <cp:version/>
  <cp:contentType/>
  <cp:contentStatus/>
</cp:coreProperties>
</file>